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79" i="1"/>
  <c r="D78"/>
  <c r="D77"/>
  <c r="D76"/>
  <c r="D71"/>
  <c r="D70"/>
  <c r="D69"/>
  <c r="D64"/>
  <c r="D62"/>
  <c r="D58"/>
  <c r="D57" s="1"/>
  <c r="D56"/>
  <c r="D55"/>
  <c r="D52"/>
  <c r="D50"/>
  <c r="D49"/>
  <c r="D48" s="1"/>
  <c r="D45"/>
  <c r="D42"/>
  <c r="D41"/>
  <c r="D40"/>
  <c r="D39"/>
  <c r="D36"/>
  <c r="D35" s="1"/>
  <c r="D32"/>
  <c r="D29"/>
  <c r="D28" s="1"/>
  <c r="D26"/>
  <c r="D25" s="1"/>
  <c r="D23"/>
  <c r="D22" s="1"/>
  <c r="D20"/>
  <c r="D19"/>
  <c r="D18"/>
  <c r="D17"/>
  <c r="D12"/>
  <c r="D11"/>
  <c r="D10"/>
  <c r="D38" l="1"/>
  <c r="D68"/>
  <c r="D67" s="1"/>
  <c r="D66" s="1"/>
  <c r="D75"/>
  <c r="D74" s="1"/>
  <c r="D73" s="1"/>
  <c r="D9"/>
  <c r="D16"/>
  <c r="D15" s="1"/>
  <c r="D14" s="1"/>
  <c r="D44"/>
  <c r="D34" s="1"/>
  <c r="D47"/>
  <c r="D51"/>
  <c r="D54"/>
  <c r="D61"/>
  <c r="D60" s="1"/>
  <c r="D8" l="1"/>
  <c r="D31"/>
  <c r="D30" s="1"/>
  <c r="D7" l="1"/>
  <c r="D6" s="1"/>
  <c r="E18" s="1"/>
  <c r="E17"/>
  <c r="E56"/>
  <c r="E50"/>
  <c r="E32"/>
  <c r="E62"/>
  <c r="E48"/>
  <c r="E47" s="1"/>
  <c r="E76"/>
  <c r="E36"/>
  <c r="E35" s="1"/>
  <c r="E70"/>
  <c r="E39"/>
  <c r="E71"/>
  <c r="E55"/>
  <c r="E41"/>
  <c r="E77"/>
  <c r="E11"/>
  <c r="E45"/>
  <c r="E44" s="1"/>
  <c r="E79"/>
  <c r="E78" s="1"/>
  <c r="E58"/>
  <c r="E57" s="1"/>
  <c r="E69"/>
  <c r="E49"/>
  <c r="E42"/>
  <c r="E19"/>
  <c r="E52"/>
  <c r="E51" s="1"/>
  <c r="E40"/>
  <c r="E12" l="1"/>
  <c r="E10"/>
  <c r="E9" s="1"/>
  <c r="E64"/>
  <c r="E29"/>
  <c r="E28" s="1"/>
  <c r="E26"/>
  <c r="E25" s="1"/>
  <c r="E23"/>
  <c r="E22" s="1"/>
  <c r="E20"/>
  <c r="E16" s="1"/>
  <c r="E15" s="1"/>
  <c r="E14" s="1"/>
  <c r="E68"/>
  <c r="E67" s="1"/>
  <c r="E66" s="1"/>
  <c r="E75"/>
  <c r="E74" s="1"/>
  <c r="E73" s="1"/>
  <c r="E54"/>
  <c r="E61"/>
  <c r="E60" s="1"/>
  <c r="E38"/>
  <c r="E34" s="1"/>
  <c r="E31" s="1"/>
  <c r="E8" l="1"/>
  <c r="E30"/>
  <c r="E7" s="1"/>
  <c r="E6" s="1"/>
</calcChain>
</file>

<file path=xl/sharedStrings.xml><?xml version="1.0" encoding="utf-8"?>
<sst xmlns="http://schemas.openxmlformats.org/spreadsheetml/2006/main" count="132" uniqueCount="127">
  <si>
    <t>MUNICIPALIDAD DE GRECIA</t>
  </si>
  <si>
    <t>PRESUPUESTO ORDINARIO 2020</t>
  </si>
  <si>
    <t>SECCIÓN DE INGRESOS</t>
  </si>
  <si>
    <t>CÓDIGO</t>
  </si>
  <si>
    <t>DETALLE</t>
  </si>
  <si>
    <t>MONTO</t>
  </si>
  <si>
    <t>Porcentaje Relativo</t>
  </si>
  <si>
    <t>INGRESOS TOTALES</t>
  </si>
  <si>
    <t>1.0.0.0.00.00.0.0.000</t>
  </si>
  <si>
    <t>INGRESOS CORRIENTES</t>
  </si>
  <si>
    <t>1.1.0.0.00.00.0.0.000</t>
  </si>
  <si>
    <t>INGRESOS TRIBUTARIOS</t>
  </si>
  <si>
    <t>1.1.2.0.00.00.0.0.000</t>
  </si>
  <si>
    <t>IMPUESTO A LA PROPIEDAD</t>
  </si>
  <si>
    <t>1.1.2.1.00.00.0.0.000</t>
  </si>
  <si>
    <t>Impuesto sobre la propiedad de bienes inmuebles</t>
  </si>
  <si>
    <t>1.1.2.3.00.00.0.0.000</t>
  </si>
  <si>
    <t>Impuesto sobre el Patrimonio</t>
  </si>
  <si>
    <t>1.1.2.4.00.00.0.0.000</t>
  </si>
  <si>
    <t>Impuesto sobre los traspasos de bienes inmuebles</t>
  </si>
  <si>
    <t xml:space="preserve"> </t>
  </si>
  <si>
    <t>1.1.3.0.00.00.0.0.000</t>
  </si>
  <si>
    <t>IMPUESTOS SOBRE BIENES Y SERVICIOS</t>
  </si>
  <si>
    <t>1.1.3.2.00.00.0.0.000</t>
  </si>
  <si>
    <t>IMPUESTOS SOBRE LA PRODUCCIÓN Y CONSUMO DE BIENES Y SERVICIOS</t>
  </si>
  <si>
    <t>1.1.3.2.01.00.0.0.000</t>
  </si>
  <si>
    <t xml:space="preserve">IMPUESTOS ESPECIFICOS SOBRE LA PRODUCCIÓN Y CONSUMO DE BIENES </t>
  </si>
  <si>
    <t>1.1.3.2.01.02.0.0.000</t>
  </si>
  <si>
    <t>Impuesto específicos sobre la explotación de recursos naturales y minerales</t>
  </si>
  <si>
    <t>1.1.3.2.01.04.0.0.000</t>
  </si>
  <si>
    <t>IMPUESTOS ESPECIFICOS SOBRRE BIENES MANUFACTURADOS</t>
  </si>
  <si>
    <t>1.1.3.2.01.05.0.0.000</t>
  </si>
  <si>
    <t>Impuestos especificos sobre la construcción</t>
  </si>
  <si>
    <t>1.1.3.2.01.09.0.0.000</t>
  </si>
  <si>
    <t>Otros impuestos específicos sobre la producción y consumo de bienes</t>
  </si>
  <si>
    <t>1.1.3.2.02.00.0.0.00</t>
  </si>
  <si>
    <t xml:space="preserve">IMPUESTOS ESPECIFICOS SOBRE LA PRODUCCION Y CONSUMO DE SERVICIOS </t>
  </si>
  <si>
    <t>1.1.3.2.02.03.0.0.00</t>
  </si>
  <si>
    <t xml:space="preserve">Impuestos especificos a los servicios de diversion y esparcimiento </t>
  </si>
  <si>
    <t>1.1.3.3.00.00.0.0.000</t>
  </si>
  <si>
    <t>OTROS IMPUESTOS A LOS BIENES Y SERVICIOS</t>
  </si>
  <si>
    <t>1.1.3.3.01.00.0.0.000</t>
  </si>
  <si>
    <t>Licencias profesionales comerciales y otros permisos</t>
  </si>
  <si>
    <t>1.1.9.0.00.00.0.0.000</t>
  </si>
  <si>
    <t>OTROS INGRESOS TRIBUTARIOS</t>
  </si>
  <si>
    <t>1.1.9.1.00.00.0.0.000</t>
  </si>
  <si>
    <t>IMPUESTO DE TIMBRES</t>
  </si>
  <si>
    <t>1.3.0.0.00.00.0.0.000</t>
  </si>
  <si>
    <t>INGRESOS NO TRIBUTARIOS</t>
  </si>
  <si>
    <t>1.3.1.0.00.00.0.0.000</t>
  </si>
  <si>
    <t>VENTA DE BIENES Y SERVICIOS</t>
  </si>
  <si>
    <t>1.3.1.1.00.00.0.0.000</t>
  </si>
  <si>
    <t>VENTA DE BIENES</t>
  </si>
  <si>
    <t>1.3.1.2.00.00.0.0.000</t>
  </si>
  <si>
    <t>VENTA DE SERVICIOS</t>
  </si>
  <si>
    <t>1.3.1.2.04.00.0.0.000</t>
  </si>
  <si>
    <t>ALQUILERES</t>
  </si>
  <si>
    <t>1.3.1.2.04.01.0.0.000</t>
  </si>
  <si>
    <t>Alquileres edificios e instalaciones</t>
  </si>
  <si>
    <t>1.3.1.2.05.00.0.0.000</t>
  </si>
  <si>
    <t>SERVICIOS COMUNITARIOS</t>
  </si>
  <si>
    <t>1.3.1.2.05.02.0.0.000</t>
  </si>
  <si>
    <t xml:space="preserve">Servicio de instalación y derivación de agua </t>
  </si>
  <si>
    <t>1.3.1.2.05.03.0.0.000</t>
  </si>
  <si>
    <t>Servicios de cementerio</t>
  </si>
  <si>
    <t>1.3.1.2.05.04.0.0.000</t>
  </si>
  <si>
    <t>SERVICIOS DE SANEAMIENTO AMBIENTAL</t>
  </si>
  <si>
    <t>1.3.1.2.05.09.0.0.000</t>
  </si>
  <si>
    <t>OTROS SERVICIOS COMUNITARIOS</t>
  </si>
  <si>
    <t>1.3.1.2.09.00.0.0.000</t>
  </si>
  <si>
    <t>OTROS SERVICIOS</t>
  </si>
  <si>
    <t>1.3.1.2.09.09.0.0.000</t>
  </si>
  <si>
    <t>Venta  de otros servicios</t>
  </si>
  <si>
    <t>1.3.1.3.00.00.0.0.000</t>
  </si>
  <si>
    <t>DERECHOS  ADMINISTRATIVOS</t>
  </si>
  <si>
    <t>1.3.1.3.01.00.0.0.000</t>
  </si>
  <si>
    <t>DERECHOS ADMINISTRATIVOS A LOS SERVICIOS DE TRANSPORTES</t>
  </si>
  <si>
    <t>1.3.1.3.01.01.0.0.000</t>
  </si>
  <si>
    <t>Derechos administrativos a los servicios de transporte por carretera</t>
  </si>
  <si>
    <t>1.3.3.0.00.00.0.0.000</t>
  </si>
  <si>
    <t>MULTAS, SANCIONES, REMATES Y CONFISCACIONES</t>
  </si>
  <si>
    <t>1.3.3.1.00.00.0.0.000</t>
  </si>
  <si>
    <t>MULTAS Y SANCIONES</t>
  </si>
  <si>
    <t>1.3.3.1.09.00.0.0.000</t>
  </si>
  <si>
    <t>OTRAS MULTAS</t>
  </si>
  <si>
    <t>1.3.4.0.00.00.0.0.000</t>
  </si>
  <si>
    <t>INTERESES MORATORIOS</t>
  </si>
  <si>
    <t>1.3.4.1.00.00.0.0.000</t>
  </si>
  <si>
    <t>Intereses Moratorios por atraso en pago de impuesto</t>
  </si>
  <si>
    <t>1.3.4.2.00.00.0.0.000</t>
  </si>
  <si>
    <t>Intereses Moratorios por atraso en pago de bienes y servicios</t>
  </si>
  <si>
    <t>1.3.9.0.00.00.0.0.000</t>
  </si>
  <si>
    <t xml:space="preserve">OTROS INGRESOS NO TRIBUTARIOS </t>
  </si>
  <si>
    <t>1.3.9.9.00.00.0.0.000</t>
  </si>
  <si>
    <t>Ingresos Varios no especificados</t>
  </si>
  <si>
    <t>1.4.0.0.00.00.0.0.000</t>
  </si>
  <si>
    <t>TRANSFERENCIAS CORRIENTES</t>
  </si>
  <si>
    <t>1.4.1.0.00.00.0.0.000</t>
  </si>
  <si>
    <t>TRANSFERENCIAS CORRIENTES DEL SECTOR PÚBLICO</t>
  </si>
  <si>
    <t>1.4.1.2.00.00.0.0.000</t>
  </si>
  <si>
    <t>Transferencias corrientes de Órganos Desconcentrados</t>
  </si>
  <si>
    <t>1.4.1.3.00.00.0.0.000</t>
  </si>
  <si>
    <t>Transferencias corrientes de Instutudiones Descentralizadas no empresariales</t>
  </si>
  <si>
    <t>2.0.0.0.00.00.0.0.000</t>
  </si>
  <si>
    <t xml:space="preserve">INGRESOS DE CAPITAL </t>
  </si>
  <si>
    <t>2.4.0.0.00.00.0.0.000</t>
  </si>
  <si>
    <t>TRANSFERENCIAS DE CAPITAL</t>
  </si>
  <si>
    <t>2.4.1.0.00.00.0.0.000</t>
  </si>
  <si>
    <t>TRANSFERENCIAS DE CAPITAL DEL SECTOR PÚBLICO</t>
  </si>
  <si>
    <t>2.4.1.1.00.00.0.0.000</t>
  </si>
  <si>
    <t>Transferencias de capital del Gobierno Central</t>
  </si>
  <si>
    <t>2.4.1.2.00.00.0.0.000</t>
  </si>
  <si>
    <t>Transferencias de Capital de Organos Desconcentrados</t>
  </si>
  <si>
    <t>2.4.1.3.00.00.0.0.000</t>
  </si>
  <si>
    <t>Transferencias de capital de Instituciones Descentralizadas no Empresariales</t>
  </si>
  <si>
    <t>3.0.0.0.00.00.0.0.000</t>
  </si>
  <si>
    <t>FINANCIAMIENTO</t>
  </si>
  <si>
    <t>3.1.0.0.00.00.0.0.000</t>
  </si>
  <si>
    <t xml:space="preserve">FINANCIAMIENTO INTERNO </t>
  </si>
  <si>
    <t>3.1.1.0.00.00.0.0.000</t>
  </si>
  <si>
    <t>PRESTAMOS DIRECTOS</t>
  </si>
  <si>
    <t>3.1.1.3.00.00.0.0.000</t>
  </si>
  <si>
    <t>Préstamos Directos de Instituciones Descentralizadas no Empresariales</t>
  </si>
  <si>
    <t>3.3.0.0.00.00.0.0.000</t>
  </si>
  <si>
    <t>RECURSOS DE VIGENCIAS ANTERIORES</t>
  </si>
  <si>
    <t>3.3.2.0.00.00.0.0.000</t>
  </si>
  <si>
    <t>SUPERÁVIT ESPECÍFICO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</si>
</sst>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,Bold"/>
    </font>
    <font>
      <sz val="10"/>
      <name val="Arial"/>
      <family val="2"/>
    </font>
    <font>
      <sz val="8"/>
      <name val="Arial,Bold"/>
    </font>
    <font>
      <sz val="9"/>
      <name val="Arial"/>
      <family val="2"/>
    </font>
    <font>
      <u/>
      <sz val="10"/>
      <name val="Arial"/>
      <family val="2"/>
    </font>
    <font>
      <b/>
      <sz val="10"/>
      <name val="Arial,Bold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4" fontId="3" fillId="0" borderId="5" xfId="0" applyNumberFormat="1" applyFont="1" applyFill="1" applyBorder="1" applyAlignment="1"/>
    <xf numFmtId="10" fontId="3" fillId="0" borderId="6" xfId="0" applyNumberFormat="1" applyFont="1" applyFill="1" applyBorder="1" applyAlignment="1"/>
    <xf numFmtId="0" fontId="5" fillId="0" borderId="7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10" fontId="6" fillId="0" borderId="14" xfId="0" applyNumberFormat="1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4" fontId="6" fillId="0" borderId="13" xfId="0" applyNumberFormat="1" applyFont="1" applyFill="1" applyBorder="1" applyAlignment="1">
      <alignment wrapText="1"/>
    </xf>
    <xf numFmtId="0" fontId="10" fillId="0" borderId="13" xfId="0" applyFont="1" applyFill="1" applyBorder="1" applyAlignment="1">
      <alignment wrapText="1"/>
    </xf>
    <xf numFmtId="10" fontId="3" fillId="0" borderId="14" xfId="0" applyNumberFormat="1" applyFont="1" applyFill="1" applyBorder="1" applyAlignment="1">
      <alignment wrapText="1"/>
    </xf>
    <xf numFmtId="0" fontId="5" fillId="0" borderId="13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4" fontId="0" fillId="0" borderId="0" xfId="0" applyNumberFormat="1"/>
    <xf numFmtId="0" fontId="1" fillId="0" borderId="8" xfId="0" applyFont="1" applyBorder="1" applyAlignment="1">
      <alignment wrapText="1"/>
    </xf>
    <xf numFmtId="4" fontId="1" fillId="0" borderId="9" xfId="0" applyNumberFormat="1" applyFont="1" applyBorder="1" applyAlignment="1">
      <alignment wrapText="1"/>
    </xf>
    <xf numFmtId="10" fontId="1" fillId="0" borderId="10" xfId="0" applyNumberFormat="1" applyFont="1" applyBorder="1" applyAlignment="1">
      <alignment wrapText="1"/>
    </xf>
    <xf numFmtId="10" fontId="0" fillId="0" borderId="0" xfId="0" applyNumberFormat="1"/>
    <xf numFmtId="0" fontId="5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4" fontId="0" fillId="0" borderId="13" xfId="0" applyNumberFormat="1" applyBorder="1" applyAlignment="1">
      <alignment wrapText="1"/>
    </xf>
    <xf numFmtId="10" fontId="0" fillId="0" borderId="14" xfId="0" applyNumberFormat="1" applyBorder="1" applyAlignment="1">
      <alignment wrapText="1"/>
    </xf>
    <xf numFmtId="10" fontId="6" fillId="0" borderId="14" xfId="0" applyNumberFormat="1" applyFont="1" applyBorder="1" applyAlignment="1">
      <alignment wrapText="1"/>
    </xf>
    <xf numFmtId="0" fontId="6" fillId="0" borderId="12" xfId="0" applyFont="1" applyBorder="1" applyAlignment="1">
      <alignment wrapText="1"/>
    </xf>
    <xf numFmtId="4" fontId="6" fillId="0" borderId="13" xfId="0" applyNumberFormat="1" applyFont="1" applyBorder="1" applyAlignment="1">
      <alignment wrapText="1"/>
    </xf>
    <xf numFmtId="0" fontId="6" fillId="0" borderId="0" xfId="0" applyFont="1"/>
    <xf numFmtId="0" fontId="4" fillId="0" borderId="11" xfId="0" applyFont="1" applyBorder="1" applyAlignment="1">
      <alignment wrapText="1"/>
    </xf>
    <xf numFmtId="0" fontId="0" fillId="0" borderId="13" xfId="0" applyBorder="1" applyAlignment="1">
      <alignment wrapText="1"/>
    </xf>
    <xf numFmtId="4" fontId="1" fillId="0" borderId="13" xfId="0" applyNumberFormat="1" applyFont="1" applyBorder="1" applyAlignment="1">
      <alignment wrapText="1"/>
    </xf>
    <xf numFmtId="10" fontId="1" fillId="0" borderId="14" xfId="0" applyNumberFormat="1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0" fillId="0" borderId="0" xfId="0" applyAlignment="1">
      <alignment vertical="top" wrapText="1"/>
    </xf>
    <xf numFmtId="0" fontId="7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4" fontId="0" fillId="0" borderId="0" xfId="0" applyNumberFormat="1" applyAlignment="1">
      <alignment vertical="top" wrapText="1"/>
    </xf>
    <xf numFmtId="0" fontId="1" fillId="0" borderId="15" xfId="0" applyFont="1" applyBorder="1" applyAlignment="1">
      <alignment wrapText="1"/>
    </xf>
    <xf numFmtId="4" fontId="3" fillId="0" borderId="13" xfId="0" applyNumberFormat="1" applyFont="1" applyBorder="1" applyAlignment="1">
      <alignment wrapText="1"/>
    </xf>
    <xf numFmtId="4" fontId="0" fillId="0" borderId="12" xfId="0" applyNumberFormat="1" applyBorder="1" applyAlignment="1">
      <alignment wrapText="1"/>
    </xf>
    <xf numFmtId="0" fontId="4" fillId="0" borderId="11" xfId="0" applyFont="1" applyBorder="1" applyAlignment="1"/>
    <xf numFmtId="0" fontId="8" fillId="0" borderId="15" xfId="0" applyFont="1" applyBorder="1" applyAlignment="1"/>
    <xf numFmtId="0" fontId="0" fillId="0" borderId="13" xfId="0" applyBorder="1" applyAlignment="1"/>
    <xf numFmtId="10" fontId="6" fillId="0" borderId="14" xfId="0" applyNumberFormat="1" applyFont="1" applyBorder="1" applyAlignment="1"/>
    <xf numFmtId="4" fontId="1" fillId="0" borderId="12" xfId="0" applyNumberFormat="1" applyFont="1" applyBorder="1" applyAlignment="1">
      <alignment wrapText="1"/>
    </xf>
    <xf numFmtId="10" fontId="9" fillId="0" borderId="14" xfId="0" applyNumberFormat="1" applyFont="1" applyBorder="1" applyAlignment="1">
      <alignment wrapText="1"/>
    </xf>
    <xf numFmtId="0" fontId="3" fillId="0" borderId="13" xfId="0" applyFont="1" applyBorder="1" applyAlignment="1">
      <alignment wrapText="1"/>
    </xf>
    <xf numFmtId="10" fontId="3" fillId="0" borderId="14" xfId="0" applyNumberFormat="1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6" fillId="0" borderId="12" xfId="0" applyFont="1" applyBorder="1" applyAlignment="1"/>
    <xf numFmtId="4" fontId="0" fillId="0" borderId="13" xfId="0" applyNumberFormat="1" applyBorder="1" applyAlignment="1"/>
    <xf numFmtId="0" fontId="6" fillId="0" borderId="0" xfId="0" applyFont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2" xfId="0" applyBorder="1" applyAlignment="1"/>
    <xf numFmtId="4" fontId="3" fillId="0" borderId="13" xfId="0" applyNumberFormat="1" applyFont="1" applyBorder="1" applyAlignment="1"/>
    <xf numFmtId="0" fontId="3" fillId="0" borderId="12" xfId="0" applyFont="1" applyBorder="1" applyAlignment="1"/>
    <xf numFmtId="10" fontId="3" fillId="0" borderId="14" xfId="0" applyNumberFormat="1" applyFont="1" applyBorder="1" applyAlignment="1"/>
    <xf numFmtId="0" fontId="6" fillId="0" borderId="15" xfId="0" applyFont="1" applyBorder="1" applyAlignment="1">
      <alignment wrapText="1"/>
    </xf>
    <xf numFmtId="4" fontId="6" fillId="0" borderId="13" xfId="0" applyNumberFormat="1" applyFont="1" applyBorder="1" applyAlignment="1"/>
    <xf numFmtId="0" fontId="6" fillId="0" borderId="13" xfId="0" applyFont="1" applyBorder="1" applyAlignment="1">
      <alignment wrapText="1"/>
    </xf>
    <xf numFmtId="4" fontId="6" fillId="0" borderId="15" xfId="0" applyNumberFormat="1" applyFont="1" applyBorder="1" applyAlignment="1">
      <alignment wrapText="1"/>
    </xf>
    <xf numFmtId="10" fontId="6" fillId="0" borderId="16" xfId="0" applyNumberFormat="1" applyFont="1" applyBorder="1" applyAlignment="1">
      <alignment wrapText="1"/>
    </xf>
    <xf numFmtId="0" fontId="2" fillId="0" borderId="11" xfId="0" applyFont="1" applyBorder="1" applyAlignment="1"/>
    <xf numFmtId="0" fontId="3" fillId="0" borderId="13" xfId="0" applyFont="1" applyBorder="1" applyAlignment="1"/>
    <xf numFmtId="4" fontId="6" fillId="0" borderId="13" xfId="0" applyNumberFormat="1" applyFont="1" applyBorder="1" applyAlignment="1">
      <alignment horizontal="right" wrapText="1"/>
    </xf>
    <xf numFmtId="10" fontId="6" fillId="0" borderId="10" xfId="0" applyNumberFormat="1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2" fillId="0" borderId="17" xfId="0" applyFont="1" applyBorder="1" applyAlignment="1"/>
    <xf numFmtId="0" fontId="3" fillId="0" borderId="21" xfId="0" applyFont="1" applyBorder="1" applyAlignment="1">
      <alignment wrapText="1"/>
    </xf>
    <xf numFmtId="4" fontId="1" fillId="0" borderId="18" xfId="0" applyNumberFormat="1" applyFont="1" applyBorder="1" applyAlignment="1">
      <alignment wrapText="1"/>
    </xf>
    <xf numFmtId="10" fontId="6" fillId="0" borderId="19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09;O%202019/PRESUPUESTO%202020/ORDINAR%202020%20CHP12%20set%20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GRESOS PART. Y PROG (2)"/>
      <sheetName val="Rebajas Rio Cuarto"/>
      <sheetName val="SECCIÓN INGRESOS"/>
      <sheetName val="INGRESOS"/>
      <sheetName val="INGRE sin y con Rio C"/>
      <sheetName val="Det egre"/>
      <sheetName val="Origen y Apli"/>
      <sheetName val="EGRESOS DET."/>
      <sheetName val="DESGLO"/>
      <sheetName val="EGRESOS PART. Y PROG"/>
      <sheetName val="ORIGEN Y APLICACION"/>
      <sheetName val="Prog 1"/>
      <sheetName val="Prog 2"/>
      <sheetName val="Prog 3"/>
      <sheetName val="clasif ecomomico"/>
      <sheetName val="anexo4"/>
      <sheetName val="NOTAS"/>
      <sheetName val="Sheet1"/>
      <sheetName val="ORI Y APLI"/>
      <sheetName val="ADQ BIENES"/>
      <sheetName val="salario alcalde"/>
      <sheetName val="Tranfer"/>
      <sheetName val="dietas"/>
      <sheetName val="REC HUM"/>
      <sheetName val="APORTES EN ESPECIE"/>
      <sheetName val="PROY INV"/>
      <sheetName val="RESUMEN1"/>
      <sheetName val="RECURSOS HU"/>
      <sheetName val="Contabilidad"/>
      <sheetName val="Secretaria"/>
      <sheetName val="adm tributa"/>
      <sheetName val="tesoreria "/>
      <sheetName val="Proveeduria"/>
      <sheetName val="Informatica"/>
      <sheetName val="Alcaldia "/>
      <sheetName val="PLATAFORMA"/>
      <sheetName val="CONSERJES"/>
      <sheetName val="DETALLE GENERAL"/>
      <sheetName val="DETALLE OBJ GASTO"/>
      <sheetName val="deuda"/>
      <sheetName val="dietas nuevo"/>
      <sheetName val="CUADRO2"/>
      <sheetName val="CUADRO3"/>
      <sheetName val="CUADRO4"/>
      <sheetName val="Relacion puesto"/>
      <sheetName val="anexo 1"/>
      <sheetName val="anexo2"/>
      <sheetName val="publicidad"/>
      <sheetName val="especificos"/>
      <sheetName val="ADQUIS BIENES"/>
      <sheetName val="UTGV"/>
      <sheetName val="programa de adquisiciones"/>
      <sheetName val="DETALL SUP"/>
      <sheetName val="Hoja2"/>
      <sheetName val="Cuadro 8 Contribuc patro "/>
      <sheetName val="CUADRO3 (2)"/>
      <sheetName val="caminos"/>
      <sheetName val="CARGAS SOCIALES-2"/>
      <sheetName val="CARGAS SOCIALES-1"/>
      <sheetName val="Hoja3"/>
      <sheetName val="Hoja4"/>
      <sheetName val="Hoja5"/>
      <sheetName val="Hoja6"/>
    </sheetNames>
    <sheetDataSet>
      <sheetData sheetId="0"/>
      <sheetData sheetId="1"/>
      <sheetData sheetId="2"/>
      <sheetData sheetId="3">
        <row r="9">
          <cell r="C9">
            <v>1660000000</v>
          </cell>
        </row>
        <row r="11">
          <cell r="C11">
            <v>2000000</v>
          </cell>
        </row>
        <row r="13">
          <cell r="C13">
            <v>50000000</v>
          </cell>
        </row>
        <row r="18">
          <cell r="C18">
            <v>6000000</v>
          </cell>
        </row>
        <row r="19">
          <cell r="C19">
            <v>0</v>
          </cell>
        </row>
        <row r="20">
          <cell r="C20">
            <v>214000000</v>
          </cell>
        </row>
        <row r="21">
          <cell r="C21">
            <v>110000000</v>
          </cell>
        </row>
        <row r="27">
          <cell r="C27">
            <v>3000000</v>
          </cell>
        </row>
        <row r="31">
          <cell r="C31">
            <v>850000000</v>
          </cell>
        </row>
        <row r="36">
          <cell r="C36">
            <v>82000000</v>
          </cell>
        </row>
        <row r="42">
          <cell r="C42">
            <v>1005000000</v>
          </cell>
        </row>
        <row r="46">
          <cell r="C46">
            <v>275000000</v>
          </cell>
        </row>
        <row r="51">
          <cell r="C51">
            <v>15000000</v>
          </cell>
        </row>
        <row r="52">
          <cell r="C52">
            <v>85000000</v>
          </cell>
        </row>
        <row r="53">
          <cell r="C53">
            <v>1121800000</v>
          </cell>
        </row>
        <row r="57">
          <cell r="C57">
            <v>0</v>
          </cell>
        </row>
        <row r="59">
          <cell r="C59">
            <v>15000000</v>
          </cell>
        </row>
        <row r="63">
          <cell r="C63">
            <v>138750000</v>
          </cell>
        </row>
        <row r="69">
          <cell r="C69">
            <v>24000000</v>
          </cell>
        </row>
        <row r="71">
          <cell r="C71">
            <v>24000000</v>
          </cell>
        </row>
        <row r="75">
          <cell r="C75">
            <v>60000000</v>
          </cell>
        </row>
        <row r="76">
          <cell r="C76">
            <v>60000000</v>
          </cell>
        </row>
        <row r="78">
          <cell r="C78">
            <v>0</v>
          </cell>
        </row>
        <row r="83">
          <cell r="C83">
            <v>2200764.2999999998</v>
          </cell>
        </row>
        <row r="87">
          <cell r="C87">
            <v>20954271.649999999</v>
          </cell>
        </row>
        <row r="94">
          <cell r="C94">
            <v>873238982.75</v>
          </cell>
        </row>
        <row r="96">
          <cell r="C96">
            <v>0</v>
          </cell>
        </row>
        <row r="99">
          <cell r="C99">
            <v>5192406.58</v>
          </cell>
        </row>
        <row r="105">
          <cell r="C105">
            <v>0</v>
          </cell>
        </row>
        <row r="107">
          <cell r="C107">
            <v>373541791</v>
          </cell>
        </row>
        <row r="112">
          <cell r="C112">
            <v>110000000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H79"/>
  <sheetViews>
    <sheetView tabSelected="1" workbookViewId="0">
      <selection activeCell="C77" sqref="C77"/>
    </sheetView>
  </sheetViews>
  <sheetFormatPr baseColWidth="10" defaultColWidth="9.140625" defaultRowHeight="15"/>
  <cols>
    <col min="2" max="2" width="16.42578125" customWidth="1"/>
    <col min="3" max="3" width="49.42578125" customWidth="1"/>
    <col min="4" max="4" width="18.140625" customWidth="1"/>
    <col min="5" max="5" width="11.42578125" style="29" customWidth="1"/>
    <col min="6" max="6" width="12.28515625" bestFit="1" customWidth="1"/>
    <col min="7" max="7" width="15.28515625" bestFit="1" customWidth="1"/>
    <col min="8" max="8" width="13.28515625" bestFit="1" customWidth="1"/>
  </cols>
  <sheetData>
    <row r="1" spans="2:7" ht="48.75" customHeight="1">
      <c r="B1" s="73" t="s">
        <v>0</v>
      </c>
      <c r="C1" s="73"/>
      <c r="D1" s="73"/>
      <c r="E1" s="73"/>
    </row>
    <row r="2" spans="2:7" ht="14.25" customHeight="1">
      <c r="B2" s="74" t="s">
        <v>1</v>
      </c>
      <c r="C2" s="74"/>
      <c r="D2" s="74"/>
      <c r="E2" s="74"/>
    </row>
    <row r="3" spans="2:7" ht="15.75" customHeight="1">
      <c r="B3" s="73" t="s">
        <v>2</v>
      </c>
      <c r="C3" s="73"/>
      <c r="D3" s="73"/>
      <c r="E3" s="73"/>
    </row>
    <row r="4" spans="2:7" ht="17.25" customHeight="1" thickBot="1">
      <c r="B4" s="16"/>
      <c r="C4" s="16"/>
      <c r="D4" s="16"/>
      <c r="E4" s="16"/>
    </row>
    <row r="5" spans="2:7" ht="28.5" customHeight="1" thickBot="1">
      <c r="B5" s="1" t="s">
        <v>3</v>
      </c>
      <c r="C5" s="2" t="s">
        <v>4</v>
      </c>
      <c r="D5" s="2" t="s">
        <v>5</v>
      </c>
      <c r="E5" s="3" t="s">
        <v>6</v>
      </c>
    </row>
    <row r="6" spans="2:7" ht="20.100000000000001" customHeight="1" thickTop="1">
      <c r="B6" s="4"/>
      <c r="C6" s="5" t="s">
        <v>7</v>
      </c>
      <c r="D6" s="6">
        <f>SUM(D66+D7+D73)</f>
        <v>7161678216.2799997</v>
      </c>
      <c r="E6" s="7">
        <f>SUM(E66+E7+E73)</f>
        <v>1</v>
      </c>
      <c r="F6" s="17"/>
      <c r="G6" s="17"/>
    </row>
    <row r="7" spans="2:7" ht="15" customHeight="1">
      <c r="B7" s="8" t="s">
        <v>8</v>
      </c>
      <c r="C7" s="18" t="s">
        <v>9</v>
      </c>
      <c r="D7" s="19">
        <f>SUM(D8+D30+D60)</f>
        <v>5799705035.9499998</v>
      </c>
      <c r="E7" s="20">
        <f>SUM(E8+E30+E60)</f>
        <v>0.80982485680047056</v>
      </c>
      <c r="F7" s="21"/>
    </row>
    <row r="8" spans="2:7" ht="20.100000000000001" customHeight="1">
      <c r="B8" s="22" t="s">
        <v>10</v>
      </c>
      <c r="C8" s="23" t="s">
        <v>11</v>
      </c>
      <c r="D8" s="24">
        <f>SUM(D9+D14+D29)</f>
        <v>2977000000</v>
      </c>
      <c r="E8" s="25">
        <f>SUM(E9+E14+E28)</f>
        <v>0.41568469150605697</v>
      </c>
    </row>
    <row r="9" spans="2:7" ht="14.25" customHeight="1">
      <c r="B9" s="9" t="s">
        <v>12</v>
      </c>
      <c r="C9" s="23" t="s">
        <v>13</v>
      </c>
      <c r="D9" s="24">
        <f>SUM(D10:D12)</f>
        <v>1712000000</v>
      </c>
      <c r="E9" s="26">
        <f>SUM(E10:E12)</f>
        <v>0.23905011483317751</v>
      </c>
    </row>
    <row r="10" spans="2:7" s="29" customFormat="1" ht="13.5" customHeight="1">
      <c r="B10" s="11" t="s">
        <v>14</v>
      </c>
      <c r="C10" s="27" t="s">
        <v>15</v>
      </c>
      <c r="D10" s="28">
        <f>SUM([1]INGRESOS!C9)</f>
        <v>1660000000</v>
      </c>
      <c r="E10" s="26">
        <f>SUM(D10/$D$6)</f>
        <v>0.2317892468592726</v>
      </c>
    </row>
    <row r="11" spans="2:7" s="29" customFormat="1" ht="20.100000000000001" customHeight="1">
      <c r="B11" s="30" t="s">
        <v>16</v>
      </c>
      <c r="C11" s="27" t="s">
        <v>17</v>
      </c>
      <c r="D11" s="12">
        <f>+[1]INGRESOS!C11</f>
        <v>2000000</v>
      </c>
      <c r="E11" s="26">
        <f>SUM(D11/$D$6)</f>
        <v>2.7926415284249711E-4</v>
      </c>
    </row>
    <row r="12" spans="2:7" s="29" customFormat="1" ht="12.75" customHeight="1">
      <c r="B12" s="30" t="s">
        <v>18</v>
      </c>
      <c r="C12" s="27" t="s">
        <v>19</v>
      </c>
      <c r="D12" s="12">
        <f>SUM([1]INGRESOS!C13)</f>
        <v>50000000</v>
      </c>
      <c r="E12" s="26">
        <f>SUM(D12/$D$6)</f>
        <v>6.9816038210624284E-3</v>
      </c>
    </row>
    <row r="13" spans="2:7" ht="13.5" customHeight="1">
      <c r="B13" s="30"/>
      <c r="C13" s="23"/>
      <c r="D13" s="31"/>
      <c r="E13" s="26" t="s">
        <v>20</v>
      </c>
    </row>
    <row r="14" spans="2:7" ht="15" customHeight="1">
      <c r="B14" s="22" t="s">
        <v>21</v>
      </c>
      <c r="C14" s="23" t="s">
        <v>22</v>
      </c>
      <c r="D14" s="32">
        <f>SUM(D15+D25)</f>
        <v>1183000000</v>
      </c>
      <c r="E14" s="33">
        <f>SUM(E15+E25)</f>
        <v>0.16518474640633704</v>
      </c>
      <c r="G14" t="s">
        <v>20</v>
      </c>
    </row>
    <row r="15" spans="2:7" ht="23.25" customHeight="1">
      <c r="B15" s="22" t="s">
        <v>23</v>
      </c>
      <c r="C15" s="34" t="s">
        <v>24</v>
      </c>
      <c r="D15" s="24">
        <f>+D16+D22</f>
        <v>333000000</v>
      </c>
      <c r="E15" s="26">
        <f>+E16+E22</f>
        <v>4.6497481448275771E-2</v>
      </c>
    </row>
    <row r="16" spans="2:7" s="35" customFormat="1" ht="21.75" customHeight="1">
      <c r="B16" s="22" t="s">
        <v>25</v>
      </c>
      <c r="C16" s="34" t="s">
        <v>26</v>
      </c>
      <c r="D16" s="24">
        <f>SUM(D17:D20)</f>
        <v>330000000</v>
      </c>
      <c r="E16" s="26">
        <f>SUM(E17:E20)</f>
        <v>4.6078585219012022E-2</v>
      </c>
    </row>
    <row r="17" spans="2:8" s="35" customFormat="1" ht="21.75" customHeight="1">
      <c r="B17" s="36" t="s">
        <v>27</v>
      </c>
      <c r="C17" s="34" t="s">
        <v>28</v>
      </c>
      <c r="D17" s="24">
        <f>+[1]INGRESOS!C18</f>
        <v>6000000</v>
      </c>
      <c r="E17" s="26">
        <f>SUM(D17/$D$6)</f>
        <v>8.3779245852749133E-4</v>
      </c>
    </row>
    <row r="18" spans="2:8" s="35" customFormat="1" ht="21.75" hidden="1" customHeight="1">
      <c r="B18" s="22" t="s">
        <v>29</v>
      </c>
      <c r="C18" s="34" t="s">
        <v>30</v>
      </c>
      <c r="D18" s="24">
        <f>+[1]INGRESOS!C19</f>
        <v>0</v>
      </c>
      <c r="E18" s="26">
        <f>+D18/D6</f>
        <v>0</v>
      </c>
    </row>
    <row r="19" spans="2:8" s="35" customFormat="1" ht="12.75" customHeight="1">
      <c r="B19" s="30" t="s">
        <v>31</v>
      </c>
      <c r="C19" s="37" t="s">
        <v>32</v>
      </c>
      <c r="D19" s="24">
        <f>SUM([1]INGRESOS!C20)</f>
        <v>214000000</v>
      </c>
      <c r="E19" s="26">
        <f>SUM(D19/$D$6)</f>
        <v>2.9881264354147192E-2</v>
      </c>
      <c r="H19" s="38"/>
    </row>
    <row r="20" spans="2:8" s="35" customFormat="1" ht="21" customHeight="1">
      <c r="B20" s="30" t="s">
        <v>33</v>
      </c>
      <c r="C20" s="37" t="s">
        <v>34</v>
      </c>
      <c r="D20" s="24">
        <f>+[1]INGRESOS!C21</f>
        <v>110000000</v>
      </c>
      <c r="E20" s="26">
        <f>SUM(D20/$D$6)</f>
        <v>1.5359528406337341E-2</v>
      </c>
    </row>
    <row r="21" spans="2:8" s="35" customFormat="1" ht="15.75" customHeight="1">
      <c r="B21" s="30"/>
      <c r="C21" s="23"/>
      <c r="D21" s="31"/>
      <c r="E21" s="26" t="s">
        <v>20</v>
      </c>
    </row>
    <row r="22" spans="2:8" s="35" customFormat="1" ht="27.75" customHeight="1">
      <c r="B22" s="30" t="s">
        <v>35</v>
      </c>
      <c r="C22" s="39" t="s">
        <v>36</v>
      </c>
      <c r="D22" s="32">
        <f>+D23</f>
        <v>3000000</v>
      </c>
      <c r="E22" s="33">
        <f>+E23</f>
        <v>4.1889622926374567E-4</v>
      </c>
    </row>
    <row r="23" spans="2:8" s="35" customFormat="1" ht="28.5" customHeight="1">
      <c r="B23" s="30" t="s">
        <v>37</v>
      </c>
      <c r="C23" s="39" t="s">
        <v>38</v>
      </c>
      <c r="D23" s="24">
        <f>+[1]INGRESOS!C27</f>
        <v>3000000</v>
      </c>
      <c r="E23" s="26">
        <f>+D23/D6</f>
        <v>4.1889622926374567E-4</v>
      </c>
    </row>
    <row r="24" spans="2:8" s="35" customFormat="1" ht="15.75" customHeight="1">
      <c r="B24" s="30"/>
      <c r="C24" s="39"/>
      <c r="D24" s="24"/>
      <c r="E24" s="26"/>
    </row>
    <row r="25" spans="2:8" s="35" customFormat="1" ht="15" customHeight="1">
      <c r="B25" s="22" t="s">
        <v>39</v>
      </c>
      <c r="C25" s="39" t="s">
        <v>40</v>
      </c>
      <c r="D25" s="40">
        <f>SUM(D26)</f>
        <v>850000000</v>
      </c>
      <c r="E25" s="33">
        <f>SUM(E26)</f>
        <v>0.11868726495806127</v>
      </c>
    </row>
    <row r="26" spans="2:8" s="35" customFormat="1" ht="13.5" customHeight="1">
      <c r="B26" s="30" t="s">
        <v>41</v>
      </c>
      <c r="C26" s="37" t="s">
        <v>42</v>
      </c>
      <c r="D26" s="41">
        <f>SUM([1]INGRESOS!C31)</f>
        <v>850000000</v>
      </c>
      <c r="E26" s="26">
        <f>SUM(D26/$D$6)</f>
        <v>0.11868726495806127</v>
      </c>
    </row>
    <row r="27" spans="2:8" ht="12" customHeight="1">
      <c r="B27" s="42"/>
      <c r="C27" s="43"/>
      <c r="D27" s="44"/>
      <c r="E27" s="45"/>
    </row>
    <row r="28" spans="2:8" s="35" customFormat="1" ht="14.25" customHeight="1">
      <c r="B28" s="22" t="s">
        <v>43</v>
      </c>
      <c r="C28" s="39" t="s">
        <v>44</v>
      </c>
      <c r="D28" s="46">
        <f>SUM(D29)</f>
        <v>82000000</v>
      </c>
      <c r="E28" s="47">
        <f>SUM(E29)</f>
        <v>1.1449830266542381E-2</v>
      </c>
    </row>
    <row r="29" spans="2:8" s="35" customFormat="1" ht="14.25" customHeight="1">
      <c r="B29" s="9" t="s">
        <v>45</v>
      </c>
      <c r="C29" s="13" t="s">
        <v>46</v>
      </c>
      <c r="D29" s="41">
        <f>SUM([1]INGRESOS!C36)</f>
        <v>82000000</v>
      </c>
      <c r="E29" s="45">
        <f>SUM(D29/$D$6)</f>
        <v>1.1449830266542381E-2</v>
      </c>
    </row>
    <row r="30" spans="2:8" s="35" customFormat="1" ht="14.25" customHeight="1">
      <c r="B30" s="22" t="s">
        <v>47</v>
      </c>
      <c r="C30" s="48" t="s">
        <v>48</v>
      </c>
      <c r="D30" s="40">
        <f>SUM(D31+D54+D57)+D50</f>
        <v>2799550000</v>
      </c>
      <c r="E30" s="49">
        <f>SUM(E31+E54+E57+E50)</f>
        <v>0.39090697954510645</v>
      </c>
    </row>
    <row r="31" spans="2:8" s="35" customFormat="1" ht="14.25" customHeight="1">
      <c r="B31" s="22" t="s">
        <v>49</v>
      </c>
      <c r="C31" s="50" t="s">
        <v>50</v>
      </c>
      <c r="D31" s="24">
        <f>SUM(D34+D47+D32)</f>
        <v>2655550000</v>
      </c>
      <c r="E31" s="26">
        <f>+E32+E34+E47</f>
        <v>0.37079996054044662</v>
      </c>
    </row>
    <row r="32" spans="2:8" s="35" customFormat="1" ht="14.25" customHeight="1">
      <c r="B32" s="22" t="s">
        <v>51</v>
      </c>
      <c r="C32" s="50" t="s">
        <v>52</v>
      </c>
      <c r="D32" s="24">
        <f>+[1]INGRESOS!C42</f>
        <v>1005000000</v>
      </c>
      <c r="E32" s="26">
        <f>+D32/D6</f>
        <v>0.1403302368033548</v>
      </c>
    </row>
    <row r="33" spans="2:5" s="35" customFormat="1" ht="14.25" customHeight="1">
      <c r="B33" s="22"/>
      <c r="C33" s="50"/>
      <c r="D33" s="24"/>
      <c r="E33" s="26"/>
    </row>
    <row r="34" spans="2:5" s="35" customFormat="1" ht="13.5" customHeight="1">
      <c r="B34" s="22" t="s">
        <v>53</v>
      </c>
      <c r="C34" s="50" t="s">
        <v>54</v>
      </c>
      <c r="D34" s="32">
        <f>SUM(D35+D38+D44)</f>
        <v>1511800000</v>
      </c>
      <c r="E34" s="33">
        <f>SUM(E35+E38+E44+E42)</f>
        <v>0.21109577313364355</v>
      </c>
    </row>
    <row r="35" spans="2:5" s="35" customFormat="1" ht="14.25" customHeight="1">
      <c r="B35" s="22" t="s">
        <v>55</v>
      </c>
      <c r="C35" s="50" t="s">
        <v>56</v>
      </c>
      <c r="D35" s="32">
        <f>SUM(D36)</f>
        <v>275000000</v>
      </c>
      <c r="E35" s="49">
        <f>SUM(E36)</f>
        <v>3.8398821015843354E-2</v>
      </c>
    </row>
    <row r="36" spans="2:5" s="35" customFormat="1" ht="14.25" customHeight="1">
      <c r="B36" s="30" t="s">
        <v>57</v>
      </c>
      <c r="C36" s="27" t="s">
        <v>58</v>
      </c>
      <c r="D36" s="24">
        <f>SUM([1]INGRESOS!C46)</f>
        <v>275000000</v>
      </c>
      <c r="E36" s="45">
        <f>SUM(D36/$D$6)</f>
        <v>3.8398821015843354E-2</v>
      </c>
    </row>
    <row r="37" spans="2:5" ht="11.25" customHeight="1">
      <c r="B37" s="42"/>
      <c r="C37" s="51"/>
      <c r="D37" s="52"/>
      <c r="E37" s="45"/>
    </row>
    <row r="38" spans="2:5" s="35" customFormat="1" ht="14.25" customHeight="1">
      <c r="B38" s="22" t="s">
        <v>59</v>
      </c>
      <c r="C38" s="50" t="s">
        <v>60</v>
      </c>
      <c r="D38" s="24">
        <f>SUM(D39:D42)</f>
        <v>1221800000</v>
      </c>
      <c r="E38" s="26">
        <f>SUM(E39:E41)</f>
        <v>0.17060247097148148</v>
      </c>
    </row>
    <row r="39" spans="2:5" s="53" customFormat="1" ht="14.25" customHeight="1">
      <c r="B39" s="36" t="s">
        <v>61</v>
      </c>
      <c r="C39" s="27" t="s">
        <v>62</v>
      </c>
      <c r="D39" s="28">
        <f>+[1]INGRESOS!C51</f>
        <v>15000000</v>
      </c>
      <c r="E39" s="26">
        <f>+D39/D6</f>
        <v>2.0944811463187284E-3</v>
      </c>
    </row>
    <row r="40" spans="2:5" s="35" customFormat="1" ht="12.75" customHeight="1">
      <c r="B40" s="30" t="s">
        <v>63</v>
      </c>
      <c r="C40" s="27" t="s">
        <v>64</v>
      </c>
      <c r="D40" s="24">
        <f>SUM([1]INGRESOS!C52)</f>
        <v>85000000</v>
      </c>
      <c r="E40" s="26">
        <f>SUM(D40/$D$6)</f>
        <v>1.1868726495806128E-2</v>
      </c>
    </row>
    <row r="41" spans="2:5" s="35" customFormat="1" ht="12" customHeight="1">
      <c r="B41" s="30" t="s">
        <v>65</v>
      </c>
      <c r="C41" s="34" t="s">
        <v>66</v>
      </c>
      <c r="D41" s="24">
        <f>SUM([1]INGRESOS!C53)</f>
        <v>1121800000</v>
      </c>
      <c r="E41" s="10">
        <f>SUM(D41/$D$6)</f>
        <v>0.15663926332935663</v>
      </c>
    </row>
    <row r="42" spans="2:5" s="35" customFormat="1" ht="12" hidden="1" customHeight="1">
      <c r="B42" s="30" t="s">
        <v>67</v>
      </c>
      <c r="C42" s="34" t="s">
        <v>68</v>
      </c>
      <c r="D42" s="24">
        <f>+[1]INGRESOS!C57</f>
        <v>0</v>
      </c>
      <c r="E42" s="10">
        <f>SUM(D42/$D$6)</f>
        <v>0</v>
      </c>
    </row>
    <row r="43" spans="2:5" s="35" customFormat="1" ht="12" customHeight="1">
      <c r="B43" s="30"/>
      <c r="C43" s="34"/>
      <c r="D43" s="24"/>
      <c r="E43" s="10"/>
    </row>
    <row r="44" spans="2:5" s="35" customFormat="1" ht="15" customHeight="1">
      <c r="B44" s="22" t="s">
        <v>69</v>
      </c>
      <c r="C44" s="50" t="s">
        <v>70</v>
      </c>
      <c r="D44" s="24">
        <f>SUM(D45)</f>
        <v>15000000</v>
      </c>
      <c r="E44" s="26">
        <f>SUM(E45)</f>
        <v>2.0944811463187284E-3</v>
      </c>
    </row>
    <row r="45" spans="2:5" s="35" customFormat="1" ht="13.5" customHeight="1">
      <c r="B45" s="30" t="s">
        <v>71</v>
      </c>
      <c r="C45" s="54" t="s">
        <v>72</v>
      </c>
      <c r="D45" s="24">
        <f>SUM([1]INGRESOS!C59)</f>
        <v>15000000</v>
      </c>
      <c r="E45" s="26">
        <f>SUM(D45/$D$6)</f>
        <v>2.0944811463187284E-3</v>
      </c>
    </row>
    <row r="46" spans="2:5" ht="15" customHeight="1">
      <c r="B46" s="42"/>
      <c r="C46" s="55"/>
      <c r="D46" s="52"/>
      <c r="E46" s="45" t="s">
        <v>20</v>
      </c>
    </row>
    <row r="47" spans="2:5" s="35" customFormat="1" ht="15" customHeight="1">
      <c r="B47" s="22" t="s">
        <v>73</v>
      </c>
      <c r="C47" s="23" t="s">
        <v>74</v>
      </c>
      <c r="D47" s="40">
        <f>SUM(D48)</f>
        <v>138750000</v>
      </c>
      <c r="E47" s="49">
        <f>SUM(E48)</f>
        <v>1.9373950603448237E-2</v>
      </c>
    </row>
    <row r="48" spans="2:5" s="35" customFormat="1" ht="27" customHeight="1">
      <c r="B48" s="22" t="s">
        <v>75</v>
      </c>
      <c r="C48" s="34" t="s">
        <v>76</v>
      </c>
      <c r="D48" s="24">
        <f>+D49</f>
        <v>138750000</v>
      </c>
      <c r="E48" s="10">
        <f>SUM(D48/$D$6)</f>
        <v>1.9373950603448237E-2</v>
      </c>
    </row>
    <row r="49" spans="2:5" s="35" customFormat="1" ht="21" customHeight="1">
      <c r="B49" s="22" t="s">
        <v>77</v>
      </c>
      <c r="C49" s="37" t="s">
        <v>78</v>
      </c>
      <c r="D49" s="24">
        <f>+[1]INGRESOS!C63</f>
        <v>138750000</v>
      </c>
      <c r="E49" s="10">
        <f t="shared" ref="E49:E50" si="0">SUM(D49/$D$6)</f>
        <v>1.9373950603448237E-2</v>
      </c>
    </row>
    <row r="50" spans="2:5" ht="14.25" customHeight="1">
      <c r="B50" s="15" t="s">
        <v>79</v>
      </c>
      <c r="C50" s="50" t="s">
        <v>80</v>
      </c>
      <c r="D50" s="56">
        <f>+[1]INGRESOS!C69</f>
        <v>24000000</v>
      </c>
      <c r="E50" s="14">
        <f t="shared" si="0"/>
        <v>3.3511698341099653E-3</v>
      </c>
    </row>
    <row r="51" spans="2:5" s="35" customFormat="1" ht="12" customHeight="1">
      <c r="B51" s="22" t="s">
        <v>81</v>
      </c>
      <c r="C51" s="50" t="s">
        <v>82</v>
      </c>
      <c r="D51" s="24">
        <f>SUM(D52)</f>
        <v>24000000</v>
      </c>
      <c r="E51" s="26">
        <f>SUM(E52)</f>
        <v>3.3511698341099653E-3</v>
      </c>
    </row>
    <row r="52" spans="2:5" s="35" customFormat="1" ht="12" customHeight="1">
      <c r="B52" s="30" t="s">
        <v>83</v>
      </c>
      <c r="C52" s="50" t="s">
        <v>84</v>
      </c>
      <c r="D52" s="24">
        <f>SUM([1]INGRESOS!C71)</f>
        <v>24000000</v>
      </c>
      <c r="E52" s="26">
        <f>SUM(D52/$D$6)</f>
        <v>3.3511698341099653E-3</v>
      </c>
    </row>
    <row r="53" spans="2:5" ht="12" customHeight="1">
      <c r="B53" s="42"/>
      <c r="C53" s="51"/>
      <c r="D53" s="52"/>
      <c r="E53" s="45"/>
    </row>
    <row r="54" spans="2:5" s="35" customFormat="1" ht="12" customHeight="1">
      <c r="B54" s="22" t="s">
        <v>85</v>
      </c>
      <c r="C54" s="50" t="s">
        <v>86</v>
      </c>
      <c r="D54" s="40">
        <f>SUM(D55:D56)</f>
        <v>120000000</v>
      </c>
      <c r="E54" s="26">
        <f>SUM(E55:E56)</f>
        <v>1.6755849170549827E-2</v>
      </c>
    </row>
    <row r="55" spans="2:5" s="35" customFormat="1" ht="13.5" customHeight="1">
      <c r="B55" s="30" t="s">
        <v>87</v>
      </c>
      <c r="C55" s="54" t="s">
        <v>88</v>
      </c>
      <c r="D55" s="24">
        <f>SUM([1]INGRESOS!C75)</f>
        <v>60000000</v>
      </c>
      <c r="E55" s="26">
        <f>SUM(D55/$D$6)</f>
        <v>8.3779245852749137E-3</v>
      </c>
    </row>
    <row r="56" spans="2:5" s="35" customFormat="1" ht="24" customHeight="1">
      <c r="B56" s="30" t="s">
        <v>89</v>
      </c>
      <c r="C56" s="27" t="s">
        <v>90</v>
      </c>
      <c r="D56" s="24">
        <f>SUM([1]INGRESOS!C76)</f>
        <v>60000000</v>
      </c>
      <c r="E56" s="26">
        <f>SUM(D56/$D$6)</f>
        <v>8.3779245852749137E-3</v>
      </c>
    </row>
    <row r="57" spans="2:5" ht="12.75" hidden="1" customHeight="1">
      <c r="B57" s="22" t="s">
        <v>91</v>
      </c>
      <c r="C57" s="57" t="s">
        <v>92</v>
      </c>
      <c r="D57" s="56">
        <f>SUM(D58:D59)</f>
        <v>0</v>
      </c>
      <c r="E57" s="58">
        <f>+E58</f>
        <v>0</v>
      </c>
    </row>
    <row r="58" spans="2:5" ht="12.75" hidden="1" customHeight="1">
      <c r="B58" s="30" t="s">
        <v>93</v>
      </c>
      <c r="C58" s="51" t="s">
        <v>94</v>
      </c>
      <c r="D58" s="52">
        <f>+[1]INGRESOS!C78</f>
        <v>0</v>
      </c>
      <c r="E58" s="26">
        <f>SUM(D58/$D$6)</f>
        <v>0</v>
      </c>
    </row>
    <row r="59" spans="2:5" ht="12.75" customHeight="1">
      <c r="B59" s="30"/>
      <c r="C59" s="55"/>
      <c r="D59" s="44"/>
      <c r="E59" s="45"/>
    </row>
    <row r="60" spans="2:5" s="35" customFormat="1" ht="25.5" customHeight="1">
      <c r="B60" s="22" t="s">
        <v>95</v>
      </c>
      <c r="C60" s="50" t="s">
        <v>96</v>
      </c>
      <c r="D60" s="32">
        <f>SUM(D61)</f>
        <v>23155035.949999999</v>
      </c>
      <c r="E60" s="49">
        <f>+E61</f>
        <v>3.2331857493071575E-3</v>
      </c>
    </row>
    <row r="61" spans="2:5" s="35" customFormat="1" ht="20.100000000000001" customHeight="1">
      <c r="B61" s="22" t="s">
        <v>97</v>
      </c>
      <c r="C61" s="34" t="s">
        <v>98</v>
      </c>
      <c r="D61" s="40">
        <f>SUM(D62+D64)</f>
        <v>23155035.949999999</v>
      </c>
      <c r="E61" s="45">
        <f>SUM(E62:E64)</f>
        <v>3.2331857493071575E-3</v>
      </c>
    </row>
    <row r="62" spans="2:5" s="35" customFormat="1" ht="12" customHeight="1">
      <c r="B62" s="22" t="s">
        <v>99</v>
      </c>
      <c r="C62" s="34" t="s">
        <v>100</v>
      </c>
      <c r="D62" s="40">
        <f>SUM([1]INGRESOS!C83)</f>
        <v>2200764.2999999998</v>
      </c>
      <c r="E62" s="45">
        <f>SUM(D62/$D$6)</f>
        <v>3.0729728892275556E-4</v>
      </c>
    </row>
    <row r="63" spans="2:5" ht="11.25" customHeight="1">
      <c r="B63" s="42"/>
      <c r="C63" s="57"/>
      <c r="D63" s="44"/>
      <c r="E63" s="45"/>
    </row>
    <row r="64" spans="2:5" ht="24" customHeight="1">
      <c r="B64" s="30" t="s">
        <v>101</v>
      </c>
      <c r="C64" s="34" t="s">
        <v>102</v>
      </c>
      <c r="D64" s="56">
        <f>SUM([1]INGRESOS!C87)</f>
        <v>20954271.649999999</v>
      </c>
      <c r="E64" s="45">
        <f>SUM(D64/$D$6)</f>
        <v>2.9258884603844018E-3</v>
      </c>
    </row>
    <row r="65" spans="2:5" ht="15" customHeight="1">
      <c r="B65" s="42"/>
      <c r="C65" s="57"/>
      <c r="D65" s="44"/>
      <c r="E65" s="45"/>
    </row>
    <row r="66" spans="2:5" s="35" customFormat="1" ht="13.5" customHeight="1">
      <c r="B66" s="9" t="s">
        <v>103</v>
      </c>
      <c r="C66" s="50" t="s">
        <v>104</v>
      </c>
      <c r="D66" s="32">
        <f>SUM(D67)</f>
        <v>878431389.33000004</v>
      </c>
      <c r="E66" s="49">
        <f>SUM(E67)</f>
        <v>0.12265719888575011</v>
      </c>
    </row>
    <row r="67" spans="2:5" s="35" customFormat="1" ht="21.75" customHeight="1">
      <c r="B67" s="22" t="s">
        <v>105</v>
      </c>
      <c r="C67" s="50" t="s">
        <v>106</v>
      </c>
      <c r="D67" s="32">
        <f>SUM(D68)</f>
        <v>878431389.33000004</v>
      </c>
      <c r="E67" s="49">
        <f>SUM(E68)</f>
        <v>0.12265719888575011</v>
      </c>
    </row>
    <row r="68" spans="2:5" s="35" customFormat="1" ht="19.5" customHeight="1">
      <c r="B68" s="22" t="s">
        <v>107</v>
      </c>
      <c r="C68" s="34" t="s">
        <v>108</v>
      </c>
      <c r="D68" s="32">
        <f>SUM(D69:D71)</f>
        <v>878431389.33000004</v>
      </c>
      <c r="E68" s="49">
        <f>SUM(E69:E71)</f>
        <v>0.12265719888575011</v>
      </c>
    </row>
    <row r="69" spans="2:5" ht="15" customHeight="1">
      <c r="B69" s="22" t="s">
        <v>109</v>
      </c>
      <c r="C69" s="59" t="s">
        <v>110</v>
      </c>
      <c r="D69" s="28">
        <f>+[1]INGRESOS!C94</f>
        <v>873238982.75</v>
      </c>
      <c r="E69" s="26">
        <f>SUM(D69/$D$6)</f>
        <v>0.12193217237336135</v>
      </c>
    </row>
    <row r="70" spans="2:5" ht="15" hidden="1" customHeight="1">
      <c r="B70" s="22" t="s">
        <v>111</v>
      </c>
      <c r="C70" s="51" t="s">
        <v>112</v>
      </c>
      <c r="D70" s="60">
        <f>+[1]INGRESOS!C96</f>
        <v>0</v>
      </c>
      <c r="E70" s="26">
        <f>SUM(D70/$D$6)</f>
        <v>0</v>
      </c>
    </row>
    <row r="71" spans="2:5" ht="24.75" customHeight="1">
      <c r="B71" s="22" t="s">
        <v>113</v>
      </c>
      <c r="C71" s="61" t="s">
        <v>114</v>
      </c>
      <c r="D71" s="62">
        <f>SUM([1]INGRESOS!C99)</f>
        <v>5192406.58</v>
      </c>
      <c r="E71" s="63">
        <f>SUM(D71/$D$6)</f>
        <v>7.2502651238875386E-4</v>
      </c>
    </row>
    <row r="72" spans="2:5" ht="15.75" customHeight="1">
      <c r="B72" s="22"/>
      <c r="C72" s="61"/>
      <c r="D72" s="62"/>
      <c r="E72" s="63"/>
    </row>
    <row r="73" spans="2:5" ht="13.5" customHeight="1">
      <c r="B73" s="64" t="s">
        <v>115</v>
      </c>
      <c r="C73" s="65" t="s">
        <v>116</v>
      </c>
      <c r="D73" s="40">
        <f>+D74+D78</f>
        <v>483541791</v>
      </c>
      <c r="E73" s="49">
        <f>+E74+E78</f>
        <v>6.7517944313779402E-2</v>
      </c>
    </row>
    <row r="74" spans="2:5" ht="17.25" customHeight="1">
      <c r="B74" s="64" t="s">
        <v>117</v>
      </c>
      <c r="C74" s="65" t="s">
        <v>118</v>
      </c>
      <c r="D74" s="28">
        <f>SUM(D75)</f>
        <v>373541791</v>
      </c>
      <c r="E74" s="49">
        <f>+E75</f>
        <v>5.2158415907442059E-2</v>
      </c>
    </row>
    <row r="75" spans="2:5" ht="16.5" customHeight="1">
      <c r="B75" s="64" t="s">
        <v>119</v>
      </c>
      <c r="C75" s="65" t="s">
        <v>120</v>
      </c>
      <c r="D75" s="40">
        <f>SUM(D76:D77)</f>
        <v>373541791</v>
      </c>
      <c r="E75" s="49">
        <f>SUM(E76:E77)</f>
        <v>5.2158415907442059E-2</v>
      </c>
    </row>
    <row r="76" spans="2:5" ht="24.75" hidden="1" customHeight="1">
      <c r="B76" s="64" t="s">
        <v>121</v>
      </c>
      <c r="C76" s="61" t="s">
        <v>122</v>
      </c>
      <c r="D76" s="66">
        <f>+[1]INGRESOS!C105</f>
        <v>0</v>
      </c>
      <c r="E76" s="67">
        <f>+D76/D6</f>
        <v>0</v>
      </c>
    </row>
    <row r="77" spans="2:5" ht="30.75" customHeight="1">
      <c r="B77" s="64" t="s">
        <v>121</v>
      </c>
      <c r="C77" s="61" t="s">
        <v>122</v>
      </c>
      <c r="D77" s="28">
        <f>+[1]INGRESOS!C107</f>
        <v>373541791</v>
      </c>
      <c r="E77" s="67">
        <f>+D77/D6</f>
        <v>5.2158415907442059E-2</v>
      </c>
    </row>
    <row r="78" spans="2:5" ht="22.5" customHeight="1">
      <c r="B78" s="64" t="s">
        <v>123</v>
      </c>
      <c r="C78" s="68" t="s">
        <v>124</v>
      </c>
      <c r="D78" s="32">
        <f>SUM(D79)</f>
        <v>110000000</v>
      </c>
      <c r="E78" s="26">
        <f>SUM(E79)</f>
        <v>1.5359528406337341E-2</v>
      </c>
    </row>
    <row r="79" spans="2:5" ht="21" customHeight="1" thickBot="1">
      <c r="B79" s="69" t="s">
        <v>125</v>
      </c>
      <c r="C79" s="70" t="s">
        <v>126</v>
      </c>
      <c r="D79" s="71">
        <f>+[1]INGRESOS!C112</f>
        <v>110000000</v>
      </c>
      <c r="E79" s="72">
        <f>+D79/D6</f>
        <v>1.5359528406337341E-2</v>
      </c>
    </row>
  </sheetData>
  <mergeCells count="3">
    <mergeCell ref="B1:E1"/>
    <mergeCell ref="B2:E2"/>
    <mergeCell ref="B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2021-03-24T17:43:05Z</dcterms:modified>
</cp:coreProperties>
</file>